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C25B42C-F949-4A23-AC35-338F19C494B3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Honorarios" sheetId="2" r:id="rId1"/>
    <sheet name="Ejemplo Servicio SeH" sheetId="7" r:id="rId2"/>
    <sheet name="Ejemplo PAT" sheetId="3" r:id="rId3"/>
    <sheet name="Ejemplo Iluminación" sheetId="4" r:id="rId4"/>
    <sheet name="Ejemplo Ruido Laboral" sheetId="9" r:id="rId5"/>
    <sheet name="Ejemplo Autorpotecció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9" l="1"/>
  <c r="E18" i="9"/>
  <c r="F18" i="9" s="1"/>
  <c r="E16" i="9"/>
  <c r="F16" i="9" s="1"/>
  <c r="E17" i="9"/>
  <c r="F17" i="9" s="1"/>
  <c r="E9" i="9"/>
  <c r="F9" i="9" s="1"/>
  <c r="G11" i="9"/>
  <c r="E10" i="9"/>
  <c r="F10" i="9" s="1"/>
  <c r="E8" i="9"/>
  <c r="F8" i="9" s="1"/>
  <c r="C4" i="9"/>
  <c r="G10" i="9" l="1"/>
  <c r="G17" i="9"/>
  <c r="G16" i="9"/>
  <c r="G20" i="9" s="1"/>
  <c r="G9" i="9"/>
  <c r="G12" i="9" s="1"/>
  <c r="G18" i="9"/>
  <c r="G8" i="9"/>
  <c r="E11" i="5"/>
  <c r="F11" i="5" s="1"/>
  <c r="C5" i="5"/>
  <c r="C5" i="4"/>
  <c r="C4" i="3"/>
  <c r="C5" i="7"/>
  <c r="E9" i="7"/>
  <c r="F9" i="7" s="1"/>
  <c r="G10" i="7"/>
  <c r="G20" i="5"/>
  <c r="E19" i="5"/>
  <c r="F19" i="5" s="1"/>
  <c r="E18" i="5"/>
  <c r="F18" i="5" s="1"/>
  <c r="E10" i="5"/>
  <c r="F10" i="5" s="1"/>
  <c r="E9" i="5"/>
  <c r="F9" i="5" s="1"/>
  <c r="G13" i="5"/>
  <c r="E12" i="5"/>
  <c r="F12" i="5" s="1"/>
  <c r="E11" i="4"/>
  <c r="E10" i="4"/>
  <c r="E9" i="4"/>
  <c r="F9" i="4" s="1"/>
  <c r="E14" i="3"/>
  <c r="E13" i="3"/>
  <c r="E12" i="3"/>
  <c r="E10" i="3"/>
  <c r="E11" i="3" s="1"/>
  <c r="E9" i="3"/>
  <c r="E8" i="3"/>
  <c r="F8" i="3" s="1"/>
  <c r="G18" i="5" l="1"/>
  <c r="G19" i="5"/>
  <c r="G21" i="5" s="1"/>
  <c r="G11" i="5"/>
  <c r="G9" i="7"/>
  <c r="G11" i="7" s="1"/>
  <c r="G12" i="5"/>
  <c r="G10" i="5"/>
  <c r="G9" i="5"/>
  <c r="G14" i="5" l="1"/>
  <c r="G9" i="4"/>
  <c r="G12" i="4"/>
  <c r="F11" i="4"/>
  <c r="G11" i="4" s="1"/>
  <c r="F10" i="4"/>
  <c r="G10" i="4" s="1"/>
  <c r="G13" i="4" l="1"/>
  <c r="G8" i="3"/>
  <c r="G15" i="3"/>
  <c r="F12" i="3"/>
  <c r="G12" i="3" s="1"/>
  <c r="F9" i="3"/>
  <c r="G9" i="3" s="1"/>
  <c r="F11" i="3"/>
  <c r="G11" i="3" s="1"/>
  <c r="F13" i="3"/>
  <c r="G13" i="3" s="1"/>
  <c r="F14" i="3"/>
  <c r="G14" i="3" s="1"/>
  <c r="F10" i="3"/>
  <c r="G10" i="3" s="1"/>
  <c r="G16" i="3" l="1"/>
</calcChain>
</file>

<file path=xl/sharedStrings.xml><?xml version="1.0" encoding="utf-8"?>
<sst xmlns="http://schemas.openxmlformats.org/spreadsheetml/2006/main" count="160" uniqueCount="84">
  <si>
    <t>C</t>
  </si>
  <si>
    <t>B</t>
  </si>
  <si>
    <t>A</t>
  </si>
  <si>
    <t>1 a 15</t>
  </si>
  <si>
    <t>16 a 30</t>
  </si>
  <si>
    <t>31 a 60</t>
  </si>
  <si>
    <t>61 a 100</t>
  </si>
  <si>
    <t>101 a 150</t>
  </si>
  <si>
    <t>Índice</t>
  </si>
  <si>
    <t>Profesionales Universitarios</t>
  </si>
  <si>
    <t>A: Capítulos 5,6,11,12,14,18 al 21 -  B: Capítulos 5,6,7 y 11 al 21 -  C: Capítulos 5 al 21</t>
  </si>
  <si>
    <t>-</t>
  </si>
  <si>
    <t>Cantidad de Trabajadores equivalentes</t>
  </si>
  <si>
    <t>El presente Honorario no incluye ninguna medición o estudio, tampoco los honorarios de los técnicos intervinientes (en casos que aplique)</t>
  </si>
  <si>
    <t>a. Tarea profesional de medición</t>
  </si>
  <si>
    <t>f. Medición PAT Res 900/15, continuidad-polaridad, Toma eléctrico por punto</t>
  </si>
  <si>
    <t>Válido desde:</t>
  </si>
  <si>
    <t>j. Sistema de Autoprotección (CABA) Grupo 1</t>
  </si>
  <si>
    <t>L. Sistema de Autoprotección (CABA) Grupo 3 (no incluye simulación ni capacitación de Bomberos)</t>
  </si>
  <si>
    <t xml:space="preserve">Técnicos en Higiene y Seguridad y Auxiliares </t>
  </si>
  <si>
    <t>a. Consultas en el gabinete y/o telefónica, sin desplazamiento para inspección ocular, por hora</t>
  </si>
  <si>
    <t>Km</t>
  </si>
  <si>
    <t>Hs</t>
  </si>
  <si>
    <t>Unidad</t>
  </si>
  <si>
    <t>Unidades</t>
  </si>
  <si>
    <t>Diferenciales monofásicos</t>
  </si>
  <si>
    <t>Diferenciales trifásicos</t>
  </si>
  <si>
    <t>Masas conductoras</t>
  </si>
  <si>
    <t>Puntos</t>
  </si>
  <si>
    <t>Volcado a Plano</t>
  </si>
  <si>
    <t>Ejemplo de cálculo de PAT</t>
  </si>
  <si>
    <t>Valor Hora referencial</t>
  </si>
  <si>
    <t>Km profesional</t>
  </si>
  <si>
    <t>Importe</t>
  </si>
  <si>
    <t>Total</t>
  </si>
  <si>
    <t>Medición/tarea</t>
  </si>
  <si>
    <t>Recorrido</t>
  </si>
  <si>
    <t>e. Medición PAT Res 900/15, RPAT por medición de cada SPAT (jabalina o cjto. interconectado)</t>
  </si>
  <si>
    <t>Tarea Prof. de medición</t>
  </si>
  <si>
    <t>Tomas</t>
  </si>
  <si>
    <t>Consejo Profesional de Ingeniería Química</t>
  </si>
  <si>
    <t>b. Ídem anterior con inspección ocular, por hora (mas viáticos y Km Profesional)</t>
  </si>
  <si>
    <t>2. Servicios de seguridad e higiene por locación y razón social</t>
  </si>
  <si>
    <t>b. Medición de iluminación Res 84/12, por punto</t>
  </si>
  <si>
    <t>d. Medición de Ruido Res 85/12, dosimetría 8 horas</t>
  </si>
  <si>
    <t>m. Tarea profesional de informe técnico (agregar horas de consulta según punto 1)</t>
  </si>
  <si>
    <t>Índice Total</t>
  </si>
  <si>
    <t>50 % de los honorarios sugeridos para los profesionales universitarios</t>
  </si>
  <si>
    <t>Ejemplo de cálculo de Iluminación</t>
  </si>
  <si>
    <t>Ejemplo de cálculo de Autoprotección Grupo 2 (Sin Brigada)</t>
  </si>
  <si>
    <t>k. Sistema de Autoprotección (CABA) Grupo 2 (No incluye capacitación de Bomberos)</t>
  </si>
  <si>
    <t>Sistema Autoprotección G2</t>
  </si>
  <si>
    <t>Horas</t>
  </si>
  <si>
    <t>Recorrido (Dos visitas)</t>
  </si>
  <si>
    <t>Inspección ocular a locación (2 visitas)</t>
  </si>
  <si>
    <t>Tarea Confección Sistema de Autoprotección</t>
  </si>
  <si>
    <t>Confección de Informe técnico</t>
  </si>
  <si>
    <t>unidad</t>
  </si>
  <si>
    <t>Hora</t>
  </si>
  <si>
    <t>Recorrido (dos visitas)</t>
  </si>
  <si>
    <t>SPAT (3 jabalinas equipotencializadas)</t>
  </si>
  <si>
    <t>Ejemplo de cálculo deServicio de Seguridad e Higiene</t>
  </si>
  <si>
    <t>Empresa con 18 trabajadores equivalentes tipo C</t>
  </si>
  <si>
    <t>Simulacros de evacuación (detalle de dos visitas al año)</t>
  </si>
  <si>
    <t>o. Dictado de Capacitación, por hora.</t>
  </si>
  <si>
    <t>g. Medición PAT Res 900/15, Interruptor diferencial, por fase</t>
  </si>
  <si>
    <t>h. Medición PAT Res 900/15, Masa conductora, por punto</t>
  </si>
  <si>
    <t>Dictado de Capacitación</t>
  </si>
  <si>
    <t xml:space="preserve">Valor de hora Profesional referencial (VHPR): </t>
  </si>
  <si>
    <t>1.  Consultas y asesoramiento</t>
  </si>
  <si>
    <t>3. Tareas, estudios y mediciones</t>
  </si>
  <si>
    <t xml:space="preserve">Los honorarios se calcuan como la sumatoria de los productos del VHPR multiplicado por el índice de cada tarea asociada y multiplicado por la cantidad de unidades prestadas en cada servicio. </t>
  </si>
  <si>
    <t>Nota: No se encuentran contemplados los costos de alquiler, calibración o amortización de equipos de medición.</t>
  </si>
  <si>
    <t>TABLA DE HONORARIOS SUGERIDOS PARA HIGIENE Y SEGURIDAD EN EL TRABAJO</t>
  </si>
  <si>
    <t>La presente tabla no fija honorarios minimos ni obliga a los matriculados a su aplicación.</t>
  </si>
  <si>
    <t>i. Medición Carga térmica por hora o punto de medición</t>
  </si>
  <si>
    <t>Servicio SeH  C 16-30 TE</t>
  </si>
  <si>
    <t>Ejemplo de cálculo de Ruido</t>
  </si>
  <si>
    <t>Tres puestos laborales estacionarios</t>
  </si>
  <si>
    <t>n. Confección de plano (por hora, no incluye relevamiento)</t>
  </si>
  <si>
    <t>c. Medición de Ruido Res 85/12 (por hora o punto c/integración)</t>
  </si>
  <si>
    <t>Un puesto laboral con dosimetría 8H</t>
  </si>
  <si>
    <t>Puntos a medir (Res 84/12)</t>
  </si>
  <si>
    <t>Medición/tarea (jornada completa)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</si>
</sst>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&quot;$&quot;\ #,##0"/>
  </numFmts>
  <fonts count="9" x14ac:knownFonts="1">
    <font>
      <sz val="12"/>
      <color theme="1"/>
      <name val="Calibri"/>
      <family val="2"/>
      <scheme val="minor"/>
    </font>
    <font>
      <b/>
      <i/>
      <u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42" fontId="2" fillId="0" borderId="1" xfId="0" applyNumberFormat="1" applyFont="1" applyBorder="1"/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/>
    <xf numFmtId="164" fontId="0" fillId="0" borderId="1" xfId="0" applyNumberFormat="1" applyBorder="1"/>
    <xf numFmtId="0" fontId="0" fillId="0" borderId="5" xfId="0" applyBorder="1"/>
    <xf numFmtId="164" fontId="0" fillId="0" borderId="5" xfId="0" applyNumberFormat="1" applyBorder="1"/>
    <xf numFmtId="164" fontId="0" fillId="0" borderId="7" xfId="0" applyNumberFormat="1" applyBorder="1"/>
    <xf numFmtId="0" fontId="0" fillId="2" borderId="6" xfId="0" applyFill="1" applyBorder="1" applyAlignment="1">
      <alignment horizontal="center"/>
    </xf>
    <xf numFmtId="0" fontId="0" fillId="0" borderId="8" xfId="0" applyBorder="1"/>
    <xf numFmtId="164" fontId="0" fillId="0" borderId="8" xfId="0" applyNumberFormat="1" applyBorder="1"/>
    <xf numFmtId="0" fontId="7" fillId="6" borderId="9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4" borderId="0" xfId="0" applyFont="1" applyFill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left" vertical="center" wrapText="1"/>
    </xf>
    <xf numFmtId="17" fontId="2" fillId="0" borderId="3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5" borderId="3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99060</xdr:colOff>
      <xdr:row>3</xdr:row>
      <xdr:rowOff>5369</xdr:rowOff>
    </xdr:from>
    <xdr:to>
      <xdr:col>11</xdr:col>
      <xdr:colOff>716280</xdr:colOff>
      <xdr:row>5</xdr:row>
      <xdr:rowOff>177122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6900" y="599729"/>
          <a:ext cx="617220" cy="613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L53"/>
  <sheetViews>
    <sheetView showGridLines="0" tabSelected="1" topLeftCell="A51" zoomScaleNormal="100" workbookViewId="0">
      <selection activeCell="C39" sqref="C39:K39"/>
    </sheetView>
  </sheetViews>
  <sheetFormatPr baseColWidth="10" defaultRowHeight="15.75" x14ac:dyDescent="0.25"/>
  <cols>
    <col min="7" max="7" width="14.875" customWidth="1"/>
    <col min="12" max="12" width="17" customWidth="1"/>
  </cols>
  <sheetData>
    <row r="4" spans="3:12" ht="18.75" x14ac:dyDescent="0.25">
      <c r="C4" s="22" t="s">
        <v>73</v>
      </c>
      <c r="D4" s="22"/>
      <c r="E4" s="22"/>
      <c r="F4" s="22"/>
      <c r="G4" s="22"/>
      <c r="H4" s="22"/>
      <c r="I4" s="22"/>
      <c r="J4" s="22"/>
      <c r="K4" s="22"/>
      <c r="L4" s="20"/>
    </row>
    <row r="5" spans="3:12" ht="18.75" x14ac:dyDescent="0.25">
      <c r="C5" s="22" t="s">
        <v>40</v>
      </c>
      <c r="D5" s="22"/>
      <c r="E5" s="22"/>
      <c r="F5" s="22"/>
      <c r="G5" s="22"/>
      <c r="H5" s="22"/>
      <c r="I5" s="22"/>
      <c r="J5" s="22"/>
      <c r="K5" s="22"/>
      <c r="L5" s="22"/>
    </row>
    <row r="6" spans="3:12" ht="18.75" x14ac:dyDescent="0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20.25" x14ac:dyDescent="0.3">
      <c r="C7" s="36" t="s">
        <v>9</v>
      </c>
      <c r="D7" s="36"/>
      <c r="E7" s="36"/>
      <c r="F7" s="36"/>
      <c r="G7" s="36"/>
      <c r="H7" s="36"/>
      <c r="I7" s="36"/>
      <c r="J7" s="36"/>
      <c r="K7" s="36"/>
      <c r="L7" s="36"/>
    </row>
    <row r="9" spans="3:12" ht="18" x14ac:dyDescent="0.25">
      <c r="C9" s="37" t="s">
        <v>69</v>
      </c>
      <c r="D9" s="37"/>
      <c r="E9" s="37"/>
      <c r="F9" s="37"/>
      <c r="G9" s="37"/>
      <c r="H9" s="37"/>
      <c r="I9" s="37"/>
      <c r="J9" s="37"/>
      <c r="K9" s="37"/>
      <c r="L9" s="37"/>
    </row>
    <row r="10" spans="3:12" x14ac:dyDescent="0.25">
      <c r="L10" s="6" t="s">
        <v>8</v>
      </c>
    </row>
    <row r="11" spans="3:12" ht="18" x14ac:dyDescent="0.25">
      <c r="C11" s="23" t="s">
        <v>20</v>
      </c>
      <c r="D11" s="23"/>
      <c r="E11" s="23"/>
      <c r="F11" s="23"/>
      <c r="G11" s="23"/>
      <c r="H11" s="23"/>
      <c r="I11" s="23"/>
      <c r="J11" s="23"/>
      <c r="K11" s="23"/>
      <c r="L11" s="2">
        <v>0.6</v>
      </c>
    </row>
    <row r="12" spans="3:12" ht="18" x14ac:dyDescent="0.25">
      <c r="C12" s="23" t="s">
        <v>41</v>
      </c>
      <c r="D12" s="23"/>
      <c r="E12" s="23"/>
      <c r="F12" s="23"/>
      <c r="G12" s="23"/>
      <c r="H12" s="23"/>
      <c r="I12" s="23"/>
      <c r="J12" s="23"/>
      <c r="K12" s="23"/>
      <c r="L12" s="2">
        <v>1</v>
      </c>
    </row>
    <row r="13" spans="3:12" ht="18" x14ac:dyDescent="0.25"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5" spans="3:12" ht="18" x14ac:dyDescent="0.25">
      <c r="C15" s="24" t="s">
        <v>42</v>
      </c>
      <c r="D15" s="24"/>
      <c r="E15" s="24"/>
      <c r="F15" s="24"/>
      <c r="G15" s="24"/>
      <c r="H15" s="24"/>
      <c r="I15" s="24"/>
      <c r="J15" s="24"/>
      <c r="K15" s="24"/>
      <c r="L15" s="24"/>
    </row>
    <row r="16" spans="3:12" x14ac:dyDescent="0.25">
      <c r="J16" s="6" t="s">
        <v>8</v>
      </c>
      <c r="K16" s="6" t="s">
        <v>8</v>
      </c>
      <c r="L16" s="6" t="s">
        <v>8</v>
      </c>
    </row>
    <row r="17" spans="3:12" ht="18" x14ac:dyDescent="0.25">
      <c r="C17" s="33" t="s">
        <v>12</v>
      </c>
      <c r="D17" s="34"/>
      <c r="E17" s="34"/>
      <c r="F17" s="34"/>
      <c r="G17" s="34"/>
      <c r="H17" s="34"/>
      <c r="I17" s="35"/>
      <c r="J17" s="2" t="s">
        <v>2</v>
      </c>
      <c r="K17" s="2" t="s">
        <v>1</v>
      </c>
      <c r="L17" s="2" t="s">
        <v>0</v>
      </c>
    </row>
    <row r="18" spans="3:12" ht="18" x14ac:dyDescent="0.25">
      <c r="C18" s="38" t="s">
        <v>3</v>
      </c>
      <c r="D18" s="39"/>
      <c r="E18" s="39"/>
      <c r="F18" s="39"/>
      <c r="G18" s="39"/>
      <c r="H18" s="39"/>
      <c r="I18" s="40"/>
      <c r="J18" s="2" t="s">
        <v>11</v>
      </c>
      <c r="K18" s="2">
        <v>4</v>
      </c>
      <c r="L18" s="2">
        <v>6</v>
      </c>
    </row>
    <row r="19" spans="3:12" ht="18" x14ac:dyDescent="0.25">
      <c r="C19" s="38" t="s">
        <v>4</v>
      </c>
      <c r="D19" s="39"/>
      <c r="E19" s="39"/>
      <c r="F19" s="39"/>
      <c r="G19" s="39"/>
      <c r="H19" s="39"/>
      <c r="I19" s="40"/>
      <c r="J19" s="2" t="s">
        <v>11</v>
      </c>
      <c r="K19" s="2">
        <v>6</v>
      </c>
      <c r="L19" s="2">
        <v>10</v>
      </c>
    </row>
    <row r="20" spans="3:12" ht="18" x14ac:dyDescent="0.25">
      <c r="C20" s="38" t="s">
        <v>5</v>
      </c>
      <c r="D20" s="39"/>
      <c r="E20" s="39"/>
      <c r="F20" s="39"/>
      <c r="G20" s="39"/>
      <c r="H20" s="39"/>
      <c r="I20" s="40"/>
      <c r="J20" s="2" t="s">
        <v>11</v>
      </c>
      <c r="K20" s="2">
        <v>10</v>
      </c>
      <c r="L20" s="2">
        <v>20</v>
      </c>
    </row>
    <row r="21" spans="3:12" ht="18" x14ac:dyDescent="0.25">
      <c r="C21" s="38" t="s">
        <v>6</v>
      </c>
      <c r="D21" s="39"/>
      <c r="E21" s="39"/>
      <c r="F21" s="39"/>
      <c r="G21" s="39"/>
      <c r="H21" s="39"/>
      <c r="I21" s="40"/>
      <c r="J21" s="2">
        <v>5</v>
      </c>
      <c r="K21" s="2">
        <v>20</v>
      </c>
      <c r="L21" s="2">
        <v>30</v>
      </c>
    </row>
    <row r="22" spans="3:12" ht="18" x14ac:dyDescent="0.25">
      <c r="C22" s="38" t="s">
        <v>7</v>
      </c>
      <c r="D22" s="39"/>
      <c r="E22" s="39"/>
      <c r="F22" s="39"/>
      <c r="G22" s="39"/>
      <c r="H22" s="39"/>
      <c r="I22" s="40"/>
      <c r="J22" s="2">
        <v>10</v>
      </c>
      <c r="K22" s="2">
        <v>30</v>
      </c>
      <c r="L22" s="2">
        <v>45</v>
      </c>
    </row>
    <row r="23" spans="3:12" x14ac:dyDescent="0.25">
      <c r="C23" s="25" t="s">
        <v>10</v>
      </c>
      <c r="D23" s="26"/>
      <c r="E23" s="26"/>
      <c r="F23" s="26"/>
      <c r="G23" s="26"/>
      <c r="H23" s="26"/>
      <c r="I23" s="26"/>
      <c r="J23" s="26"/>
      <c r="K23" s="26"/>
      <c r="L23" s="27"/>
    </row>
    <row r="24" spans="3:12" x14ac:dyDescent="0.25">
      <c r="C24" s="28" t="s">
        <v>13</v>
      </c>
      <c r="D24" s="29"/>
      <c r="E24" s="29"/>
      <c r="F24" s="29"/>
      <c r="G24" s="29"/>
      <c r="H24" s="29"/>
      <c r="I24" s="29"/>
      <c r="J24" s="29"/>
      <c r="K24" s="29"/>
      <c r="L24" s="30"/>
    </row>
    <row r="25" spans="3:12" ht="18" x14ac:dyDescent="0.25"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3:12" ht="18" x14ac:dyDescent="0.25">
      <c r="C26" s="24" t="s">
        <v>70</v>
      </c>
      <c r="D26" s="24"/>
      <c r="E26" s="24"/>
      <c r="F26" s="24"/>
      <c r="G26" s="24"/>
      <c r="H26" s="24"/>
      <c r="I26" s="24"/>
      <c r="J26" s="24"/>
      <c r="K26" s="24"/>
      <c r="L26" s="24"/>
    </row>
    <row r="27" spans="3:12" x14ac:dyDescent="0.25">
      <c r="L27" s="6" t="s">
        <v>8</v>
      </c>
    </row>
    <row r="28" spans="3:12" ht="18" x14ac:dyDescent="0.25">
      <c r="C28" s="23" t="s">
        <v>14</v>
      </c>
      <c r="D28" s="23"/>
      <c r="E28" s="23"/>
      <c r="F28" s="23"/>
      <c r="G28" s="23"/>
      <c r="H28" s="23"/>
      <c r="I28" s="23"/>
      <c r="J28" s="23"/>
      <c r="K28" s="23"/>
      <c r="L28" s="2">
        <v>4</v>
      </c>
    </row>
    <row r="29" spans="3:12" ht="18" x14ac:dyDescent="0.25">
      <c r="C29" s="23" t="s">
        <v>43</v>
      </c>
      <c r="D29" s="23"/>
      <c r="E29" s="23"/>
      <c r="F29" s="23"/>
      <c r="G29" s="23"/>
      <c r="H29" s="23"/>
      <c r="I29" s="23"/>
      <c r="J29" s="23"/>
      <c r="K29" s="23"/>
      <c r="L29" s="2">
        <v>2.5000000000000001E-2</v>
      </c>
    </row>
    <row r="30" spans="3:12" ht="18" x14ac:dyDescent="0.25">
      <c r="C30" s="23" t="s">
        <v>80</v>
      </c>
      <c r="D30" s="23"/>
      <c r="E30" s="23"/>
      <c r="F30" s="23"/>
      <c r="G30" s="23"/>
      <c r="H30" s="23"/>
      <c r="I30" s="23"/>
      <c r="J30" s="23"/>
      <c r="K30" s="23"/>
      <c r="L30" s="2">
        <v>1.2</v>
      </c>
    </row>
    <row r="31" spans="3:12" ht="18" x14ac:dyDescent="0.25">
      <c r="C31" s="23" t="s">
        <v>44</v>
      </c>
      <c r="D31" s="23"/>
      <c r="E31" s="23"/>
      <c r="F31" s="23"/>
      <c r="G31" s="23"/>
      <c r="H31" s="23"/>
      <c r="I31" s="23"/>
      <c r="J31" s="23"/>
      <c r="K31" s="23"/>
      <c r="L31" s="2">
        <v>6</v>
      </c>
    </row>
    <row r="32" spans="3:12" ht="18" x14ac:dyDescent="0.25">
      <c r="C32" s="23" t="s">
        <v>37</v>
      </c>
      <c r="D32" s="23"/>
      <c r="E32" s="23"/>
      <c r="F32" s="23"/>
      <c r="G32" s="23"/>
      <c r="H32" s="23"/>
      <c r="I32" s="23"/>
      <c r="J32" s="23"/>
      <c r="K32" s="23"/>
      <c r="L32" s="2">
        <v>2</v>
      </c>
    </row>
    <row r="33" spans="3:12" ht="18" x14ac:dyDescent="0.25">
      <c r="C33" s="23" t="s">
        <v>15</v>
      </c>
      <c r="D33" s="23"/>
      <c r="E33" s="23"/>
      <c r="F33" s="23"/>
      <c r="G33" s="23"/>
      <c r="H33" s="23"/>
      <c r="I33" s="23"/>
      <c r="J33" s="23"/>
      <c r="K33" s="23"/>
      <c r="L33" s="2">
        <v>0.05</v>
      </c>
    </row>
    <row r="34" spans="3:12" ht="18" x14ac:dyDescent="0.25">
      <c r="C34" s="23" t="s">
        <v>65</v>
      </c>
      <c r="D34" s="23"/>
      <c r="E34" s="23"/>
      <c r="F34" s="23"/>
      <c r="G34" s="23"/>
      <c r="H34" s="23"/>
      <c r="I34" s="23"/>
      <c r="J34" s="23"/>
      <c r="K34" s="23"/>
      <c r="L34" s="2">
        <v>0.3</v>
      </c>
    </row>
    <row r="35" spans="3:12" ht="18" x14ac:dyDescent="0.25">
      <c r="C35" s="23" t="s">
        <v>66</v>
      </c>
      <c r="D35" s="23"/>
      <c r="E35" s="23"/>
      <c r="F35" s="23"/>
      <c r="G35" s="23"/>
      <c r="H35" s="23"/>
      <c r="I35" s="23"/>
      <c r="J35" s="23"/>
      <c r="K35" s="23"/>
      <c r="L35" s="2">
        <v>0.05</v>
      </c>
    </row>
    <row r="36" spans="3:12" ht="18" x14ac:dyDescent="0.25">
      <c r="C36" s="23" t="s">
        <v>75</v>
      </c>
      <c r="D36" s="23"/>
      <c r="E36" s="23"/>
      <c r="F36" s="23"/>
      <c r="G36" s="23"/>
      <c r="H36" s="23"/>
      <c r="I36" s="23"/>
      <c r="J36" s="23"/>
      <c r="K36" s="23"/>
      <c r="L36" s="2">
        <v>1.2</v>
      </c>
    </row>
    <row r="37" spans="3:12" ht="18" x14ac:dyDescent="0.25">
      <c r="C37" s="23" t="s">
        <v>17</v>
      </c>
      <c r="D37" s="23"/>
      <c r="E37" s="23"/>
      <c r="F37" s="23"/>
      <c r="G37" s="23"/>
      <c r="H37" s="23"/>
      <c r="I37" s="23"/>
      <c r="J37" s="23"/>
      <c r="K37" s="23"/>
      <c r="L37" s="2">
        <v>2.5</v>
      </c>
    </row>
    <row r="38" spans="3:12" ht="18" x14ac:dyDescent="0.25">
      <c r="C38" s="23" t="s">
        <v>50</v>
      </c>
      <c r="D38" s="23"/>
      <c r="E38" s="23"/>
      <c r="F38" s="23"/>
      <c r="G38" s="23"/>
      <c r="H38" s="23"/>
      <c r="I38" s="23"/>
      <c r="J38" s="23"/>
      <c r="K38" s="23"/>
      <c r="L38" s="2">
        <v>10</v>
      </c>
    </row>
    <row r="39" spans="3:12" ht="18" x14ac:dyDescent="0.25">
      <c r="C39" s="23" t="s">
        <v>18</v>
      </c>
      <c r="D39" s="23"/>
      <c r="E39" s="23"/>
      <c r="F39" s="23"/>
      <c r="G39" s="23"/>
      <c r="H39" s="23"/>
      <c r="I39" s="23"/>
      <c r="J39" s="23"/>
      <c r="K39" s="23"/>
      <c r="L39" s="2">
        <v>20</v>
      </c>
    </row>
    <row r="40" spans="3:12" ht="18" x14ac:dyDescent="0.25">
      <c r="C40" s="23" t="s">
        <v>45</v>
      </c>
      <c r="D40" s="23"/>
      <c r="E40" s="23"/>
      <c r="F40" s="23"/>
      <c r="G40" s="23"/>
      <c r="H40" s="23"/>
      <c r="I40" s="23"/>
      <c r="J40" s="23"/>
      <c r="K40" s="23"/>
      <c r="L40" s="2">
        <v>5</v>
      </c>
    </row>
    <row r="41" spans="3:12" ht="18" x14ac:dyDescent="0.25">
      <c r="C41" s="23" t="s">
        <v>79</v>
      </c>
      <c r="D41" s="23"/>
      <c r="E41" s="23"/>
      <c r="F41" s="23"/>
      <c r="G41" s="23"/>
      <c r="H41" s="23"/>
      <c r="I41" s="23"/>
      <c r="J41" s="23"/>
      <c r="K41" s="23"/>
      <c r="L41" s="2">
        <v>0.8</v>
      </c>
    </row>
    <row r="42" spans="3:12" ht="18" x14ac:dyDescent="0.25">
      <c r="C42" s="23" t="s">
        <v>64</v>
      </c>
      <c r="D42" s="23"/>
      <c r="E42" s="23"/>
      <c r="F42" s="23"/>
      <c r="G42" s="23"/>
      <c r="H42" s="23"/>
      <c r="I42" s="23"/>
      <c r="J42" s="23"/>
      <c r="K42" s="23"/>
      <c r="L42" s="2">
        <v>1.7</v>
      </c>
    </row>
    <row r="43" spans="3:12" ht="18" x14ac:dyDescent="0.25">
      <c r="C43" s="17"/>
      <c r="D43" s="17"/>
      <c r="E43" s="17"/>
      <c r="F43" s="17"/>
      <c r="G43" s="17"/>
      <c r="H43" s="17"/>
      <c r="I43" s="17"/>
      <c r="J43" s="17"/>
      <c r="K43" s="17"/>
      <c r="L43" s="18"/>
    </row>
    <row r="44" spans="3:12" x14ac:dyDescent="0.25">
      <c r="C44" s="48" t="s">
        <v>72</v>
      </c>
      <c r="D44" s="48"/>
      <c r="E44" s="48"/>
      <c r="F44" s="48"/>
      <c r="G44" s="48"/>
      <c r="H44" s="48"/>
      <c r="I44" s="48"/>
      <c r="J44" s="48"/>
      <c r="K44" s="48"/>
      <c r="L44" s="48"/>
    </row>
    <row r="45" spans="3:12" ht="34.9" customHeight="1" x14ac:dyDescent="0.25">
      <c r="C45" s="49" t="s">
        <v>71</v>
      </c>
      <c r="D45" s="50"/>
      <c r="E45" s="50"/>
      <c r="F45" s="50"/>
      <c r="G45" s="50"/>
      <c r="H45" s="50"/>
      <c r="I45" s="50"/>
      <c r="J45" s="50"/>
      <c r="K45" s="50"/>
      <c r="L45" s="50"/>
    </row>
    <row r="46" spans="3:12" x14ac:dyDescent="0.25"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3:12" ht="18" x14ac:dyDescent="0.25">
      <c r="C47" s="45" t="s">
        <v>68</v>
      </c>
      <c r="D47" s="46"/>
      <c r="E47" s="46"/>
      <c r="F47" s="47"/>
      <c r="G47" s="4">
        <v>16500</v>
      </c>
      <c r="J47" s="44" t="s">
        <v>16</v>
      </c>
      <c r="K47" s="44"/>
      <c r="L47" s="5">
        <v>45345</v>
      </c>
    </row>
    <row r="49" spans="3:12" ht="20.25" x14ac:dyDescent="0.3">
      <c r="C49" s="36" t="s">
        <v>19</v>
      </c>
      <c r="D49" s="36"/>
      <c r="E49" s="36"/>
      <c r="F49" s="36"/>
      <c r="G49" s="36"/>
      <c r="H49" s="36"/>
      <c r="I49" s="36"/>
      <c r="J49" s="36"/>
      <c r="K49" s="36"/>
      <c r="L49" s="36"/>
    </row>
    <row r="51" spans="3:12" ht="18" x14ac:dyDescent="0.25">
      <c r="C51" s="41" t="s">
        <v>47</v>
      </c>
      <c r="D51" s="42"/>
      <c r="E51" s="42"/>
      <c r="F51" s="42"/>
      <c r="G51" s="42"/>
      <c r="H51" s="42"/>
      <c r="I51" s="42"/>
      <c r="J51" s="42"/>
      <c r="K51" s="42"/>
      <c r="L51" s="43"/>
    </row>
    <row r="53" spans="3:12" x14ac:dyDescent="0.25">
      <c r="C53" s="21" t="s">
        <v>74</v>
      </c>
      <c r="D53" s="21"/>
      <c r="E53" s="21"/>
      <c r="F53" s="21"/>
      <c r="G53" s="21"/>
      <c r="H53" s="21"/>
      <c r="I53" s="21"/>
      <c r="J53" s="21"/>
      <c r="K53" s="21"/>
      <c r="L53" s="21"/>
    </row>
  </sheetData>
  <mergeCells count="40">
    <mergeCell ref="C40:K40"/>
    <mergeCell ref="C49:L49"/>
    <mergeCell ref="C51:L51"/>
    <mergeCell ref="J47:K47"/>
    <mergeCell ref="C41:K41"/>
    <mergeCell ref="C47:F47"/>
    <mergeCell ref="C42:K42"/>
    <mergeCell ref="C44:L44"/>
    <mergeCell ref="C45:L45"/>
    <mergeCell ref="C5:L5"/>
    <mergeCell ref="C36:K36"/>
    <mergeCell ref="C37:K37"/>
    <mergeCell ref="C38:K38"/>
    <mergeCell ref="C39:K39"/>
    <mergeCell ref="C7:L7"/>
    <mergeCell ref="C9:L9"/>
    <mergeCell ref="C15:L15"/>
    <mergeCell ref="C11:K11"/>
    <mergeCell ref="C12:K12"/>
    <mergeCell ref="C18:I18"/>
    <mergeCell ref="C19:I19"/>
    <mergeCell ref="C20:I20"/>
    <mergeCell ref="C21:I21"/>
    <mergeCell ref="C22:I22"/>
    <mergeCell ref="C53:L53"/>
    <mergeCell ref="C4:K4"/>
    <mergeCell ref="C33:K33"/>
    <mergeCell ref="C34:K34"/>
    <mergeCell ref="C35:K35"/>
    <mergeCell ref="C26:L26"/>
    <mergeCell ref="C29:K29"/>
    <mergeCell ref="C30:K30"/>
    <mergeCell ref="C31:K31"/>
    <mergeCell ref="C28:K28"/>
    <mergeCell ref="C32:K32"/>
    <mergeCell ref="C23:L23"/>
    <mergeCell ref="C24:L24"/>
    <mergeCell ref="C25:L25"/>
    <mergeCell ref="C13:L13"/>
    <mergeCell ref="C17:I17"/>
  </mergeCell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2"/>
  <sheetViews>
    <sheetView workbookViewId="0">
      <selection activeCell="C6" sqref="C6"/>
    </sheetView>
  </sheetViews>
  <sheetFormatPr baseColWidth="10" defaultRowHeight="15.75" x14ac:dyDescent="0.25"/>
  <cols>
    <col min="2" max="2" width="29.875" bestFit="1" customWidth="1"/>
  </cols>
  <sheetData>
    <row r="3" spans="2:7" x14ac:dyDescent="0.25">
      <c r="B3" s="51" t="s">
        <v>61</v>
      </c>
      <c r="C3" s="52"/>
      <c r="D3" s="52"/>
      <c r="E3" s="52"/>
      <c r="F3" s="52"/>
      <c r="G3" s="53"/>
    </row>
    <row r="5" spans="2:7" x14ac:dyDescent="0.25">
      <c r="B5" s="7" t="s">
        <v>31</v>
      </c>
      <c r="C5" s="8">
        <f>Honorarios!G47</f>
        <v>16500</v>
      </c>
    </row>
    <row r="6" spans="2:7" x14ac:dyDescent="0.25">
      <c r="B6" s="7" t="s">
        <v>32</v>
      </c>
      <c r="C6" s="8">
        <v>475</v>
      </c>
    </row>
    <row r="7" spans="2:7" ht="16.5" thickBot="1" x14ac:dyDescent="0.3"/>
    <row r="8" spans="2:7" ht="16.5" thickBot="1" x14ac:dyDescent="0.3">
      <c r="B8" s="54" t="s">
        <v>35</v>
      </c>
      <c r="C8" s="55"/>
      <c r="D8" s="55"/>
      <c r="E8" s="15" t="s">
        <v>8</v>
      </c>
      <c r="F8" s="15" t="s">
        <v>46</v>
      </c>
      <c r="G8" s="16" t="s">
        <v>33</v>
      </c>
    </row>
    <row r="9" spans="2:7" x14ac:dyDescent="0.25">
      <c r="B9" s="13" t="s">
        <v>76</v>
      </c>
      <c r="C9" s="13">
        <v>1</v>
      </c>
      <c r="D9" s="13" t="s">
        <v>24</v>
      </c>
      <c r="E9" s="13">
        <f>Honorarios!L19</f>
        <v>10</v>
      </c>
      <c r="F9" s="13">
        <f>C9*E9</f>
        <v>10</v>
      </c>
      <c r="G9" s="14">
        <f>F9*$C$5</f>
        <v>165000</v>
      </c>
    </row>
    <row r="10" spans="2:7" ht="16.5" thickBot="1" x14ac:dyDescent="0.3">
      <c r="B10" s="3" t="s">
        <v>36</v>
      </c>
      <c r="C10" s="3">
        <v>20</v>
      </c>
      <c r="D10" s="3" t="s">
        <v>21</v>
      </c>
      <c r="E10" s="3"/>
      <c r="F10" s="9"/>
      <c r="G10" s="10">
        <f>C10*C6</f>
        <v>9500</v>
      </c>
    </row>
    <row r="11" spans="2:7" ht="16.5" thickBot="1" x14ac:dyDescent="0.3">
      <c r="F11" s="12" t="s">
        <v>34</v>
      </c>
      <c r="G11" s="11">
        <f>SUM(G9:G10)</f>
        <v>174500</v>
      </c>
    </row>
    <row r="12" spans="2:7" x14ac:dyDescent="0.25">
      <c r="B12" t="s">
        <v>62</v>
      </c>
    </row>
  </sheetData>
  <mergeCells count="2">
    <mergeCell ref="B3:G3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6"/>
  <sheetViews>
    <sheetView workbookViewId="0">
      <selection activeCell="C5" sqref="C5"/>
    </sheetView>
  </sheetViews>
  <sheetFormatPr baseColWidth="10" defaultRowHeight="15.75" x14ac:dyDescent="0.25"/>
  <cols>
    <col min="2" max="2" width="33.25" bestFit="1" customWidth="1"/>
  </cols>
  <sheetData>
    <row r="2" spans="2:7" x14ac:dyDescent="0.25">
      <c r="B2" s="51" t="s">
        <v>30</v>
      </c>
      <c r="C2" s="52"/>
      <c r="D2" s="52"/>
      <c r="E2" s="52"/>
      <c r="F2" s="52"/>
      <c r="G2" s="53"/>
    </row>
    <row r="4" spans="2:7" x14ac:dyDescent="0.25">
      <c r="B4" s="7" t="s">
        <v>31</v>
      </c>
      <c r="C4" s="8">
        <f>Honorarios!G47</f>
        <v>16500</v>
      </c>
    </row>
    <row r="5" spans="2:7" x14ac:dyDescent="0.25">
      <c r="B5" s="7" t="s">
        <v>32</v>
      </c>
      <c r="C5" s="8">
        <v>475</v>
      </c>
    </row>
    <row r="6" spans="2:7" ht="16.5" thickBot="1" x14ac:dyDescent="0.3"/>
    <row r="7" spans="2:7" ht="16.5" thickBot="1" x14ac:dyDescent="0.3">
      <c r="B7" s="54" t="s">
        <v>35</v>
      </c>
      <c r="C7" s="55"/>
      <c r="D7" s="55"/>
      <c r="E7" s="15" t="s">
        <v>8</v>
      </c>
      <c r="F7" s="15" t="s">
        <v>46</v>
      </c>
      <c r="G7" s="16" t="s">
        <v>33</v>
      </c>
    </row>
    <row r="8" spans="2:7" x14ac:dyDescent="0.25">
      <c r="B8" s="13" t="s">
        <v>38</v>
      </c>
      <c r="C8" s="13">
        <v>1</v>
      </c>
      <c r="D8" s="13" t="s">
        <v>24</v>
      </c>
      <c r="E8" s="13">
        <f>Honorarios!L28</f>
        <v>4</v>
      </c>
      <c r="F8" s="13">
        <f>C8*E8</f>
        <v>4</v>
      </c>
      <c r="G8" s="14">
        <f>F8*$C$4</f>
        <v>66000</v>
      </c>
    </row>
    <row r="9" spans="2:7" x14ac:dyDescent="0.25">
      <c r="B9" s="13" t="s">
        <v>39</v>
      </c>
      <c r="C9" s="13">
        <v>150</v>
      </c>
      <c r="D9" s="13" t="s">
        <v>24</v>
      </c>
      <c r="E9" s="13">
        <f>Honorarios!L33</f>
        <v>0.05</v>
      </c>
      <c r="F9" s="13">
        <f>C9*E9</f>
        <v>7.5</v>
      </c>
      <c r="G9" s="14">
        <f>F9*$C$4</f>
        <v>123750</v>
      </c>
    </row>
    <row r="10" spans="2:7" x14ac:dyDescent="0.25">
      <c r="B10" s="3" t="s">
        <v>25</v>
      </c>
      <c r="C10" s="3">
        <v>10</v>
      </c>
      <c r="D10" s="3" t="s">
        <v>24</v>
      </c>
      <c r="E10" s="3">
        <f>Honorarios!L34</f>
        <v>0.3</v>
      </c>
      <c r="F10" s="3">
        <f>C10*E10</f>
        <v>3</v>
      </c>
      <c r="G10" s="8">
        <f t="shared" ref="G10:G14" si="0">F10*$C$4</f>
        <v>49500</v>
      </c>
    </row>
    <row r="11" spans="2:7" x14ac:dyDescent="0.25">
      <c r="B11" s="3" t="s">
        <v>26</v>
      </c>
      <c r="C11" s="3">
        <v>6</v>
      </c>
      <c r="D11" s="3" t="s">
        <v>24</v>
      </c>
      <c r="E11" s="3">
        <f>3*E10</f>
        <v>0.89999999999999991</v>
      </c>
      <c r="F11" s="3">
        <f t="shared" ref="F11:F14" si="1">C11*E11</f>
        <v>5.3999999999999995</v>
      </c>
      <c r="G11" s="8">
        <f t="shared" si="0"/>
        <v>89099.999999999985</v>
      </c>
    </row>
    <row r="12" spans="2:7" x14ac:dyDescent="0.25">
      <c r="B12" s="3" t="s">
        <v>27</v>
      </c>
      <c r="C12" s="3">
        <v>20</v>
      </c>
      <c r="D12" s="3" t="s">
        <v>28</v>
      </c>
      <c r="E12" s="3">
        <f>Honorarios!L35</f>
        <v>0.05</v>
      </c>
      <c r="F12" s="3">
        <f t="shared" si="1"/>
        <v>1</v>
      </c>
      <c r="G12" s="8">
        <f t="shared" si="0"/>
        <v>16500</v>
      </c>
    </row>
    <row r="13" spans="2:7" x14ac:dyDescent="0.25">
      <c r="B13" s="3" t="s">
        <v>60</v>
      </c>
      <c r="C13" s="3">
        <v>1</v>
      </c>
      <c r="D13" s="3" t="s">
        <v>23</v>
      </c>
      <c r="E13" s="3">
        <f>Honorarios!L32</f>
        <v>2</v>
      </c>
      <c r="F13" s="3">
        <f t="shared" si="1"/>
        <v>2</v>
      </c>
      <c r="G13" s="8">
        <f t="shared" si="0"/>
        <v>33000</v>
      </c>
    </row>
    <row r="14" spans="2:7" x14ac:dyDescent="0.25">
      <c r="B14" s="3" t="s">
        <v>29</v>
      </c>
      <c r="C14" s="3">
        <v>8</v>
      </c>
      <c r="D14" s="3" t="s">
        <v>22</v>
      </c>
      <c r="E14" s="3">
        <f>Honorarios!L41</f>
        <v>0.8</v>
      </c>
      <c r="F14" s="3">
        <f t="shared" si="1"/>
        <v>6.4</v>
      </c>
      <c r="G14" s="8">
        <f t="shared" si="0"/>
        <v>105600</v>
      </c>
    </row>
    <row r="15" spans="2:7" ht="16.5" thickBot="1" x14ac:dyDescent="0.3">
      <c r="B15" s="3" t="s">
        <v>36</v>
      </c>
      <c r="C15" s="3">
        <v>20</v>
      </c>
      <c r="D15" s="3" t="s">
        <v>21</v>
      </c>
      <c r="E15" s="3"/>
      <c r="F15" s="9"/>
      <c r="G15" s="10">
        <f>C15*C5</f>
        <v>9500</v>
      </c>
    </row>
    <row r="16" spans="2:7" ht="16.5" thickBot="1" x14ac:dyDescent="0.3">
      <c r="F16" s="12" t="s">
        <v>34</v>
      </c>
      <c r="G16" s="11">
        <f>SUM(G8:G15)</f>
        <v>492950</v>
      </c>
    </row>
  </sheetData>
  <mergeCells count="2">
    <mergeCell ref="B7:D7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13"/>
  <sheetViews>
    <sheetView workbookViewId="0">
      <selection activeCell="C6" sqref="C6"/>
    </sheetView>
  </sheetViews>
  <sheetFormatPr baseColWidth="10" defaultRowHeight="15.75" x14ac:dyDescent="0.25"/>
  <cols>
    <col min="2" max="2" width="29.875" bestFit="1" customWidth="1"/>
  </cols>
  <sheetData>
    <row r="3" spans="2:7" x14ac:dyDescent="0.25">
      <c r="B3" s="51" t="s">
        <v>48</v>
      </c>
      <c r="C3" s="52"/>
      <c r="D3" s="52"/>
      <c r="E3" s="52"/>
      <c r="F3" s="52"/>
      <c r="G3" s="53"/>
    </row>
    <row r="5" spans="2:7" x14ac:dyDescent="0.25">
      <c r="B5" s="7" t="s">
        <v>31</v>
      </c>
      <c r="C5" s="8">
        <f>Honorarios!G47</f>
        <v>16500</v>
      </c>
    </row>
    <row r="6" spans="2:7" x14ac:dyDescent="0.25">
      <c r="B6" s="7" t="s">
        <v>32</v>
      </c>
      <c r="C6" s="8">
        <v>475</v>
      </c>
    </row>
    <row r="7" spans="2:7" ht="16.5" thickBot="1" x14ac:dyDescent="0.3"/>
    <row r="8" spans="2:7" ht="16.5" thickBot="1" x14ac:dyDescent="0.3">
      <c r="B8" s="54" t="s">
        <v>35</v>
      </c>
      <c r="C8" s="55"/>
      <c r="D8" s="55"/>
      <c r="E8" s="15" t="s">
        <v>8</v>
      </c>
      <c r="F8" s="15" t="s">
        <v>46</v>
      </c>
      <c r="G8" s="16" t="s">
        <v>33</v>
      </c>
    </row>
    <row r="9" spans="2:7" x14ac:dyDescent="0.25">
      <c r="B9" s="13" t="s">
        <v>38</v>
      </c>
      <c r="C9" s="13">
        <v>1</v>
      </c>
      <c r="D9" s="13" t="s">
        <v>24</v>
      </c>
      <c r="E9" s="13">
        <f>Honorarios!L28</f>
        <v>4</v>
      </c>
      <c r="F9" s="13">
        <f>C9*E9</f>
        <v>4</v>
      </c>
      <c r="G9" s="14">
        <f>F9*$C$5</f>
        <v>66000</v>
      </c>
    </row>
    <row r="10" spans="2:7" x14ac:dyDescent="0.25">
      <c r="B10" s="13" t="s">
        <v>82</v>
      </c>
      <c r="C10" s="13">
        <v>64</v>
      </c>
      <c r="D10" s="13" t="s">
        <v>24</v>
      </c>
      <c r="E10" s="13">
        <f>Honorarios!L29</f>
        <v>2.5000000000000001E-2</v>
      </c>
      <c r="F10" s="13">
        <f>C10*E10</f>
        <v>1.6</v>
      </c>
      <c r="G10" s="14">
        <f t="shared" ref="G10" si="0">F10*$C$5</f>
        <v>26400</v>
      </c>
    </row>
    <row r="11" spans="2:7" x14ac:dyDescent="0.25">
      <c r="B11" s="3" t="s">
        <v>29</v>
      </c>
      <c r="C11" s="3">
        <v>1</v>
      </c>
      <c r="D11" s="3" t="s">
        <v>22</v>
      </c>
      <c r="E11" s="3">
        <f>Honorarios!L41</f>
        <v>0.8</v>
      </c>
      <c r="F11" s="3">
        <f t="shared" ref="F11" si="1">C11*E11</f>
        <v>0.8</v>
      </c>
      <c r="G11" s="8">
        <f>F11*$C$5</f>
        <v>13200</v>
      </c>
    </row>
    <row r="12" spans="2:7" ht="16.5" thickBot="1" x14ac:dyDescent="0.3">
      <c r="B12" s="3" t="s">
        <v>36</v>
      </c>
      <c r="C12" s="3">
        <v>20</v>
      </c>
      <c r="D12" s="3" t="s">
        <v>21</v>
      </c>
      <c r="E12" s="3"/>
      <c r="F12" s="9"/>
      <c r="G12" s="10">
        <f>C12*C6</f>
        <v>9500</v>
      </c>
    </row>
    <row r="13" spans="2:7" ht="16.5" thickBot="1" x14ac:dyDescent="0.3">
      <c r="F13" s="12" t="s">
        <v>34</v>
      </c>
      <c r="G13" s="11">
        <f>SUM(G9:G12)</f>
        <v>115100</v>
      </c>
    </row>
  </sheetData>
  <mergeCells count="2">
    <mergeCell ref="B3:G3"/>
    <mergeCell ref="B8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0"/>
  <sheetViews>
    <sheetView topLeftCell="A3" workbookViewId="0">
      <selection activeCell="D22" sqref="D22"/>
    </sheetView>
  </sheetViews>
  <sheetFormatPr baseColWidth="10" defaultRowHeight="15.75" x14ac:dyDescent="0.25"/>
  <cols>
    <col min="2" max="2" width="33.25" bestFit="1" customWidth="1"/>
  </cols>
  <sheetData>
    <row r="2" spans="2:7" x14ac:dyDescent="0.25">
      <c r="B2" s="51" t="s">
        <v>77</v>
      </c>
      <c r="C2" s="52"/>
      <c r="D2" s="52"/>
      <c r="E2" s="52"/>
      <c r="F2" s="52"/>
      <c r="G2" s="53"/>
    </row>
    <row r="4" spans="2:7" x14ac:dyDescent="0.25">
      <c r="B4" s="7" t="s">
        <v>31</v>
      </c>
      <c r="C4" s="8">
        <f>Honorarios!G47</f>
        <v>16500</v>
      </c>
    </row>
    <row r="5" spans="2:7" x14ac:dyDescent="0.25">
      <c r="B5" s="7" t="s">
        <v>32</v>
      </c>
      <c r="C5" s="8">
        <v>475</v>
      </c>
    </row>
    <row r="6" spans="2:7" ht="16.5" thickBot="1" x14ac:dyDescent="0.3"/>
    <row r="7" spans="2:7" ht="16.5" thickBot="1" x14ac:dyDescent="0.3">
      <c r="B7" s="54" t="s">
        <v>35</v>
      </c>
      <c r="C7" s="55"/>
      <c r="D7" s="55"/>
      <c r="E7" s="15" t="s">
        <v>8</v>
      </c>
      <c r="F7" s="15" t="s">
        <v>46</v>
      </c>
      <c r="G7" s="16" t="s">
        <v>33</v>
      </c>
    </row>
    <row r="8" spans="2:7" x14ac:dyDescent="0.25">
      <c r="B8" s="13" t="s">
        <v>38</v>
      </c>
      <c r="C8" s="13">
        <v>1</v>
      </c>
      <c r="D8" s="13" t="s">
        <v>24</v>
      </c>
      <c r="E8" s="13">
        <f>Honorarios!L28</f>
        <v>4</v>
      </c>
      <c r="F8" s="13">
        <f>C8*E8</f>
        <v>4</v>
      </c>
      <c r="G8" s="14">
        <f>F8*$C$4</f>
        <v>66000</v>
      </c>
    </row>
    <row r="9" spans="2:7" x14ac:dyDescent="0.25">
      <c r="B9" s="13" t="s">
        <v>78</v>
      </c>
      <c r="C9" s="13">
        <v>3</v>
      </c>
      <c r="D9" s="13" t="s">
        <v>24</v>
      </c>
      <c r="E9" s="13">
        <f>+Honorarios!L30</f>
        <v>1.2</v>
      </c>
      <c r="F9" s="13">
        <f>C9*E9</f>
        <v>3.5999999999999996</v>
      </c>
      <c r="G9" s="14">
        <f>F9*$C$4</f>
        <v>59399.999999999993</v>
      </c>
    </row>
    <row r="10" spans="2:7" x14ac:dyDescent="0.25">
      <c r="B10" s="3" t="s">
        <v>29</v>
      </c>
      <c r="C10" s="3">
        <v>1</v>
      </c>
      <c r="D10" s="3" t="s">
        <v>22</v>
      </c>
      <c r="E10" s="3">
        <f>Honorarios!L41</f>
        <v>0.8</v>
      </c>
      <c r="F10" s="3">
        <f t="shared" ref="F10" si="0">C10*E10</f>
        <v>0.8</v>
      </c>
      <c r="G10" s="8">
        <f t="shared" ref="G10" si="1">F10*$C$4</f>
        <v>13200</v>
      </c>
    </row>
    <row r="11" spans="2:7" ht="16.5" thickBot="1" x14ac:dyDescent="0.3">
      <c r="B11" s="3" t="s">
        <v>36</v>
      </c>
      <c r="C11" s="3">
        <v>20</v>
      </c>
      <c r="D11" s="3" t="s">
        <v>21</v>
      </c>
      <c r="E11" s="3"/>
      <c r="F11" s="9"/>
      <c r="G11" s="10">
        <f>C11*C5</f>
        <v>9500</v>
      </c>
    </row>
    <row r="12" spans="2:7" ht="16.5" thickBot="1" x14ac:dyDescent="0.3">
      <c r="F12" s="12" t="s">
        <v>34</v>
      </c>
      <c r="G12" s="11">
        <f>SUM(G8:G11)</f>
        <v>148100</v>
      </c>
    </row>
    <row r="14" spans="2:7" ht="16.5" thickBot="1" x14ac:dyDescent="0.3"/>
    <row r="15" spans="2:7" ht="16.5" thickBot="1" x14ac:dyDescent="0.3">
      <c r="B15" s="54" t="s">
        <v>83</v>
      </c>
      <c r="C15" s="55"/>
      <c r="D15" s="55"/>
      <c r="E15" s="15" t="s">
        <v>8</v>
      </c>
      <c r="F15" s="15" t="s">
        <v>46</v>
      </c>
      <c r="G15" s="16" t="s">
        <v>33</v>
      </c>
    </row>
    <row r="16" spans="2:7" x14ac:dyDescent="0.25">
      <c r="B16" s="13" t="s">
        <v>38</v>
      </c>
      <c r="C16" s="13">
        <v>1</v>
      </c>
      <c r="D16" s="13" t="s">
        <v>24</v>
      </c>
      <c r="E16" s="13">
        <f>Honorarios!L28</f>
        <v>4</v>
      </c>
      <c r="F16" s="13">
        <f>C16*E16</f>
        <v>4</v>
      </c>
      <c r="G16" s="14">
        <f>F16*$C$4</f>
        <v>66000</v>
      </c>
    </row>
    <row r="17" spans="2:7" x14ac:dyDescent="0.25">
      <c r="B17" s="13" t="s">
        <v>81</v>
      </c>
      <c r="C17" s="13">
        <v>1</v>
      </c>
      <c r="D17" s="13" t="s">
        <v>24</v>
      </c>
      <c r="E17" s="13">
        <f>Honorarios!L31</f>
        <v>6</v>
      </c>
      <c r="F17" s="13">
        <f>C17*E17</f>
        <v>6</v>
      </c>
      <c r="G17" s="14">
        <f>F17*$C$4</f>
        <v>99000</v>
      </c>
    </row>
    <row r="18" spans="2:7" x14ac:dyDescent="0.25">
      <c r="B18" s="3" t="s">
        <v>29</v>
      </c>
      <c r="C18" s="3">
        <v>1</v>
      </c>
      <c r="D18" s="3" t="s">
        <v>22</v>
      </c>
      <c r="E18" s="3">
        <f>Honorarios!L41</f>
        <v>0.8</v>
      </c>
      <c r="F18" s="3">
        <f t="shared" ref="F18" si="2">C18*E18</f>
        <v>0.8</v>
      </c>
      <c r="G18" s="8">
        <f t="shared" ref="G18" si="3">F18*$C$4</f>
        <v>13200</v>
      </c>
    </row>
    <row r="19" spans="2:7" ht="16.5" thickBot="1" x14ac:dyDescent="0.3">
      <c r="B19" s="3" t="s">
        <v>36</v>
      </c>
      <c r="C19" s="3">
        <v>20</v>
      </c>
      <c r="D19" s="3" t="s">
        <v>21</v>
      </c>
      <c r="E19" s="3"/>
      <c r="F19" s="9"/>
      <c r="G19" s="10">
        <f>C19*$C$5</f>
        <v>9500</v>
      </c>
    </row>
    <row r="20" spans="2:7" ht="16.5" thickBot="1" x14ac:dyDescent="0.3">
      <c r="F20" s="12" t="s">
        <v>34</v>
      </c>
      <c r="G20" s="11">
        <f>SUM(G16:G19)</f>
        <v>187700</v>
      </c>
    </row>
  </sheetData>
  <mergeCells count="3">
    <mergeCell ref="B2:G2"/>
    <mergeCell ref="B7:D7"/>
    <mergeCell ref="B15:D1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G21"/>
  <sheetViews>
    <sheetView workbookViewId="0">
      <selection activeCell="F22" sqref="F22"/>
    </sheetView>
  </sheetViews>
  <sheetFormatPr baseColWidth="10" defaultRowHeight="15.75" x14ac:dyDescent="0.25"/>
  <cols>
    <col min="2" max="2" width="33.125" bestFit="1" customWidth="1"/>
  </cols>
  <sheetData>
    <row r="3" spans="2:7" x14ac:dyDescent="0.25">
      <c r="B3" s="51" t="s">
        <v>49</v>
      </c>
      <c r="C3" s="52"/>
      <c r="D3" s="52"/>
      <c r="E3" s="52"/>
      <c r="F3" s="52"/>
      <c r="G3" s="53"/>
    </row>
    <row r="5" spans="2:7" x14ac:dyDescent="0.25">
      <c r="B5" s="7" t="s">
        <v>31</v>
      </c>
      <c r="C5" s="8">
        <f>Honorarios!G47</f>
        <v>16500</v>
      </c>
    </row>
    <row r="6" spans="2:7" x14ac:dyDescent="0.25">
      <c r="B6" s="7" t="s">
        <v>32</v>
      </c>
      <c r="C6" s="8">
        <v>475</v>
      </c>
    </row>
    <row r="7" spans="2:7" ht="16.5" thickBot="1" x14ac:dyDescent="0.3"/>
    <row r="8" spans="2:7" ht="16.5" thickBot="1" x14ac:dyDescent="0.3">
      <c r="B8" s="54" t="s">
        <v>55</v>
      </c>
      <c r="C8" s="55"/>
      <c r="D8" s="55"/>
      <c r="E8" s="15" t="s">
        <v>8</v>
      </c>
      <c r="F8" s="15" t="s">
        <v>46</v>
      </c>
      <c r="G8" s="16" t="s">
        <v>33</v>
      </c>
    </row>
    <row r="9" spans="2:7" x14ac:dyDescent="0.25">
      <c r="B9" s="13" t="s">
        <v>51</v>
      </c>
      <c r="C9" s="13">
        <v>1</v>
      </c>
      <c r="D9" s="13" t="s">
        <v>24</v>
      </c>
      <c r="E9" s="13">
        <f>Honorarios!L38</f>
        <v>10</v>
      </c>
      <c r="F9" s="13">
        <f>C9*E9</f>
        <v>10</v>
      </c>
      <c r="G9" s="14">
        <f>F9*$C$5</f>
        <v>165000</v>
      </c>
    </row>
    <row r="10" spans="2:7" x14ac:dyDescent="0.25">
      <c r="B10" s="13" t="s">
        <v>54</v>
      </c>
      <c r="C10" s="13">
        <v>2.5</v>
      </c>
      <c r="D10" s="13" t="s">
        <v>52</v>
      </c>
      <c r="E10" s="13">
        <f>Honorarios!L12</f>
        <v>1</v>
      </c>
      <c r="F10" s="3">
        <f t="shared" ref="F10:F12" si="0">C10*E10</f>
        <v>2.5</v>
      </c>
      <c r="G10" s="14">
        <f>F10*$C$5</f>
        <v>41250</v>
      </c>
    </row>
    <row r="11" spans="2:7" x14ac:dyDescent="0.25">
      <c r="B11" s="13" t="s">
        <v>67</v>
      </c>
      <c r="C11" s="13">
        <v>1.5</v>
      </c>
      <c r="D11" s="13" t="s">
        <v>52</v>
      </c>
      <c r="E11" s="13">
        <f>Honorarios!L42</f>
        <v>1.7</v>
      </c>
      <c r="F11" s="3">
        <f t="shared" ref="F11" si="1">C11*E11</f>
        <v>2.5499999999999998</v>
      </c>
      <c r="G11" s="14">
        <f>F11*$C$5</f>
        <v>42075</v>
      </c>
    </row>
    <row r="12" spans="2:7" x14ac:dyDescent="0.25">
      <c r="B12" s="3" t="s">
        <v>29</v>
      </c>
      <c r="C12" s="3">
        <v>5</v>
      </c>
      <c r="D12" s="3" t="s">
        <v>22</v>
      </c>
      <c r="E12" s="3">
        <f>Honorarios!L41</f>
        <v>0.8</v>
      </c>
      <c r="F12" s="3">
        <f t="shared" si="0"/>
        <v>4</v>
      </c>
      <c r="G12" s="8">
        <f>F12*$C$5</f>
        <v>66000</v>
      </c>
    </row>
    <row r="13" spans="2:7" ht="16.5" thickBot="1" x14ac:dyDescent="0.3">
      <c r="B13" s="3" t="s">
        <v>53</v>
      </c>
      <c r="C13" s="3">
        <v>40</v>
      </c>
      <c r="D13" s="3" t="s">
        <v>21</v>
      </c>
      <c r="E13" s="3"/>
      <c r="F13" s="9"/>
      <c r="G13" s="10">
        <f>C13*C6</f>
        <v>19000</v>
      </c>
    </row>
    <row r="14" spans="2:7" ht="16.5" thickBot="1" x14ac:dyDescent="0.3">
      <c r="F14" s="12" t="s">
        <v>34</v>
      </c>
      <c r="G14" s="11">
        <f>SUM(G9:G13)</f>
        <v>333325</v>
      </c>
    </row>
    <row r="16" spans="2:7" ht="16.5" thickBot="1" x14ac:dyDescent="0.3"/>
    <row r="17" spans="2:7" ht="16.5" thickBot="1" x14ac:dyDescent="0.3">
      <c r="B17" s="54" t="s">
        <v>63</v>
      </c>
      <c r="C17" s="55"/>
      <c r="D17" s="55"/>
      <c r="E17" s="15" t="s">
        <v>8</v>
      </c>
      <c r="F17" s="15" t="s">
        <v>46</v>
      </c>
      <c r="G17" s="16" t="s">
        <v>33</v>
      </c>
    </row>
    <row r="18" spans="2:7" x14ac:dyDescent="0.25">
      <c r="B18" s="13" t="s">
        <v>54</v>
      </c>
      <c r="C18" s="13">
        <v>2</v>
      </c>
      <c r="D18" s="13" t="s">
        <v>58</v>
      </c>
      <c r="E18" s="13">
        <f>Honorarios!L12</f>
        <v>1</v>
      </c>
      <c r="F18" s="3">
        <f t="shared" ref="F18:F19" si="2">C18*E18</f>
        <v>2</v>
      </c>
      <c r="G18" s="14">
        <f>F18*$C$5</f>
        <v>33000</v>
      </c>
    </row>
    <row r="19" spans="2:7" x14ac:dyDescent="0.25">
      <c r="B19" s="3" t="s">
        <v>56</v>
      </c>
      <c r="C19" s="3">
        <v>1</v>
      </c>
      <c r="D19" s="3" t="s">
        <v>57</v>
      </c>
      <c r="E19" s="3">
        <f>Honorarios!L40</f>
        <v>5</v>
      </c>
      <c r="F19" s="3">
        <f t="shared" si="2"/>
        <v>5</v>
      </c>
      <c r="G19" s="8">
        <f>F19*$C$5</f>
        <v>82500</v>
      </c>
    </row>
    <row r="20" spans="2:7" ht="16.5" thickBot="1" x14ac:dyDescent="0.3">
      <c r="B20" s="3" t="s">
        <v>59</v>
      </c>
      <c r="C20" s="3">
        <v>40</v>
      </c>
      <c r="D20" s="3" t="s">
        <v>21</v>
      </c>
      <c r="E20" s="3"/>
      <c r="F20" s="9"/>
      <c r="G20" s="10">
        <f>C20*C6</f>
        <v>19000</v>
      </c>
    </row>
    <row r="21" spans="2:7" ht="16.5" thickBot="1" x14ac:dyDescent="0.3">
      <c r="F21" s="12" t="s">
        <v>34</v>
      </c>
      <c r="G21" s="11">
        <f>SUM(G18:G20)</f>
        <v>134500</v>
      </c>
    </row>
  </sheetData>
  <mergeCells count="3">
    <mergeCell ref="B3:G3"/>
    <mergeCell ref="B8:D8"/>
    <mergeCell ref="B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Honorarios</vt:lpstr>
      <vt:lpstr>Ejemplo Servicio SeH</vt:lpstr>
      <vt:lpstr>Ejemplo PAT</vt:lpstr>
      <vt:lpstr>Ejemplo Iluminación</vt:lpstr>
      <vt:lpstr>Ejemplo Ruido Laboral</vt:lpstr>
      <vt:lpstr>Ejemplo Autorpotección</vt:lpstr>
    </vt:vector>
  </TitlesOfParts>
  <Manager>Pablo Mondarto</Manager>
  <Company>CPIQ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Honorarios SeH</dc:title>
  <dc:creator>Microsoft Office User;Pablo MOndarto</dc:creator>
  <cp:lastModifiedBy>Catalina Romano</cp:lastModifiedBy>
  <cp:lastPrinted>2023-03-11T12:27:06Z</cp:lastPrinted>
  <dcterms:created xsi:type="dcterms:W3CDTF">2020-10-16T20:55:14Z</dcterms:created>
  <dcterms:modified xsi:type="dcterms:W3CDTF">2024-02-23T13:02:22Z</dcterms:modified>
</cp:coreProperties>
</file>